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vial_mg">'Calculator'!$B$5</definedName>
    <definedName name="water_ml">'Calculator'!$B$6</definedName>
    <definedName name="dose_mcg">'Calculator'!$B$7</definedName>
    <definedName name="syringe_ml">'Calculator'!$B$8</definedName>
    <definedName name="doses_per_week">'Calculator'!$B$9</definedName>
    <definedName name="conc">'Calculator'!$B$12</definedName>
    <definedName name="mcg_per_unit">'Calculator'!$B$13</definedName>
    <definedName name="units">'Calculator'!$B$14</definedName>
    <definedName name="ml_dose">'Calculator'!$B$15</definedName>
    <definedName name="doses_per_vial">'Calculator'!$B$17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9" fontId="0" fillId="0" borderId="0" xfId="0" applyNumberFormat="1" applyFont="1" applyFill="1"/>
    <xf numFmtId="0" fontId="1" fillId="4" borderId="0" xfId="0" applyNumberFormat="1" applyFont="1" applyFill="1"/>
    <xf numFmtId="169" fontId="1" fillId="4" borderId="0" xfId="0" applyNumberFormat="1" applyFont="1" applyFill="1"/>
    <xf numFmtId="49" fontId="0" fillId="0" borderId="0" xfId="0" applyNumberFormat="1" applyFont="1" applyFill="1"/>
    <xf numFmtId="165" fontId="0" fillId="0" borderId="0" xfId="0" applyNumberFormat="1" applyFont="1" applyFill="1"/>
    <xf numFmtId="164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2" customWidth="1"/>
    <col min="2" max="2" width="18" customWidth="1"/>
    <col min="3" max="3" width="14" customWidth="1"/>
  </cols>
  <sheetData>
    <row r="1">
      <c r="A1" s="1" t="inlineStr">
        <is>
          <t xml:space="preserve">Peptide Calculator</t>
        </is>
      </c>
    </row>
    <row r="2">
      <c r="A2" s="2" t="inlineStr">
        <is>
          <t xml:space="preserve">Blue cells are inputs. Units to draw, concentration, doses per vial, and the reference tables are live formulas. Math only, not dosing advice.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Peptide in the vial (mg)</t>
        </is>
      </c>
      <c r="B5" s="5">
        <v>5</v>
      </c>
    </row>
    <row r="6">
      <c r="A6" s="4" t="inlineStr">
        <is>
          <t xml:space="preserve">Bacteriostatic water added (mL)</t>
        </is>
      </c>
      <c r="B6" s="5">
        <v>2</v>
      </c>
    </row>
    <row r="7">
      <c r="A7" s="4" t="inlineStr">
        <is>
          <t xml:space="preserve">Dose (mcg)</t>
        </is>
      </c>
      <c r="B7" s="5">
        <v>250</v>
      </c>
    </row>
    <row r="8">
      <c r="A8" s="4" t="inlineStr">
        <is>
          <t xml:space="preserve">Syringe size (mL)</t>
        </is>
      </c>
      <c r="B8" s="5">
        <v>1</v>
      </c>
    </row>
    <row r="9">
      <c r="A9" s="4" t="inlineStr">
        <is>
          <t xml:space="preserve">Doses per week</t>
        </is>
      </c>
      <c r="B9" s="6">
        <v>7</v>
      </c>
    </row>
    <row r="11">
      <c r="A11" s="3" t="inlineStr">
        <is>
          <t xml:space="preserve">Results</t>
        </is>
      </c>
    </row>
    <row r="12">
      <c r="A12" s="4" t="inlineStr">
        <is>
          <t xml:space="preserve">Concentration (mg/mL)</t>
        </is>
      </c>
      <c r="B12" s="7">
        <f>vial_mg/water_ml</f>
      </c>
    </row>
    <row r="13">
      <c r="A13" s="4" t="inlineStr">
        <is>
          <t xml:space="preserve">Micrograms per unit (U-100 syringe, 1 unit = 0.01 mL)</t>
        </is>
      </c>
      <c r="B13" s="7">
        <f>conc*1000/100</f>
      </c>
    </row>
    <row r="14">
      <c r="A14" s="8" t="inlineStr">
        <is>
          <t xml:space="preserve">Units to draw</t>
        </is>
      </c>
      <c r="B14" s="9">
        <f>dose_mcg/mcg_per_unit</f>
      </c>
    </row>
    <row r="15">
      <c r="A15" s="4" t="inlineStr">
        <is>
          <t xml:space="preserve">mL to draw</t>
        </is>
      </c>
      <c r="B15" s="7">
        <f>units/100</f>
      </c>
    </row>
    <row r="16">
      <c r="A16" s="4" t="inlineStr">
        <is>
          <t xml:space="preserve">Fits the syringe?</t>
        </is>
      </c>
      <c r="B16" s="10">
        <f>IF(ml_dose&gt;syringe_ml,"no, use less water or a bigger syringe","yes")</f>
      </c>
    </row>
    <row r="17">
      <c r="A17" s="4" t="inlineStr">
        <is>
          <t xml:space="preserve">Doses per vial</t>
        </is>
      </c>
      <c r="B17" s="11">
        <f>INT(vial_mg*1000/dose_mcg)</f>
      </c>
    </row>
    <row r="18">
      <c r="A18" s="4" t="inlineStr">
        <is>
          <t xml:space="preserve">Left over (mcg)</t>
        </is>
      </c>
      <c r="B18" s="7">
        <f>vial_mg*1000-doses_per_vial*dose_mcg</f>
      </c>
    </row>
    <row r="19">
      <c r="A19" s="4" t="inlineStr">
        <is>
          <t xml:space="preserve">Vial lasts (days)</t>
        </is>
      </c>
      <c r="B19" s="12">
        <f>doses_per_vial/doses_per_week*7</f>
      </c>
    </row>
    <row r="21">
      <c r="A21" s="3" t="inlineStr">
        <is>
          <t xml:space="preserve">Units to dose at this mix</t>
        </is>
      </c>
    </row>
    <row r="22">
      <c r="A22" s="3" t="inlineStr">
        <is>
          <t xml:space="preserve">Units</t>
        </is>
      </c>
      <c r="B22" s="3" t="inlineStr">
        <is>
          <t xml:space="preserve">Dose (mcg)</t>
        </is>
      </c>
      <c r="C22" s="3" t="inlineStr">
        <is>
          <t xml:space="preserve">Dose (mg)</t>
        </is>
      </c>
    </row>
    <row r="23">
      <c r="A23" s="11">
        <v>1</v>
      </c>
      <c r="B23" s="7">
        <f>A23*mcg_per_unit</f>
      </c>
      <c r="C23" s="7">
        <f>B23/1000</f>
      </c>
    </row>
    <row r="24">
      <c r="A24" s="11">
        <v>2</v>
      </c>
      <c r="B24" s="7">
        <f>A24*mcg_per_unit</f>
      </c>
      <c r="C24" s="7">
        <f>B24/1000</f>
      </c>
    </row>
    <row r="25">
      <c r="A25" s="11">
        <v>5</v>
      </c>
      <c r="B25" s="7">
        <f>A25*mcg_per_unit</f>
      </c>
      <c r="C25" s="7">
        <f>B25/1000</f>
      </c>
    </row>
    <row r="26">
      <c r="A26" s="11">
        <v>10</v>
      </c>
      <c r="B26" s="7">
        <f>A26*mcg_per_unit</f>
      </c>
      <c r="C26" s="7">
        <f>B26/1000</f>
      </c>
    </row>
    <row r="27">
      <c r="A27" s="11">
        <v>15</v>
      </c>
      <c r="B27" s="7">
        <f>A27*mcg_per_unit</f>
      </c>
      <c r="C27" s="7">
        <f>B27/1000</f>
      </c>
    </row>
    <row r="28">
      <c r="A28" s="11">
        <v>20</v>
      </c>
      <c r="B28" s="7">
        <f>A28*mcg_per_unit</f>
      </c>
      <c r="C28" s="7">
        <f>B28/1000</f>
      </c>
    </row>
    <row r="29">
      <c r="A29" s="11">
        <v>25</v>
      </c>
      <c r="B29" s="7">
        <f>A29*mcg_per_unit</f>
      </c>
      <c r="C29" s="7">
        <f>B29/1000</f>
      </c>
    </row>
    <row r="30">
      <c r="A30" s="11">
        <v>30</v>
      </c>
      <c r="B30" s="7">
        <f>A30*mcg_per_unit</f>
      </c>
      <c r="C30" s="7">
        <f>B30/1000</f>
      </c>
    </row>
    <row r="31">
      <c r="A31" s="11">
        <v>40</v>
      </c>
      <c r="B31" s="7">
        <f>A31*mcg_per_unit</f>
      </c>
      <c r="C31" s="7">
        <f>B31/1000</f>
      </c>
    </row>
    <row r="32">
      <c r="A32" s="11">
        <v>50</v>
      </c>
      <c r="B32" s="7">
        <f>A32*mcg_per_unit</f>
      </c>
      <c r="C32" s="7">
        <f>B32/1000</f>
      </c>
    </row>
    <row r="34">
      <c r="A34" s="3" t="inlineStr">
        <is>
          <t xml:space="preserve">Water that makes the dose a round number of units</t>
        </is>
      </c>
    </row>
    <row r="35">
      <c r="A35" s="3" t="inlineStr">
        <is>
          <t xml:space="preserve">Target units</t>
        </is>
      </c>
      <c r="B35" s="3" t="inlineStr">
        <is>
          <t xml:space="preserve">Water to add (mL)</t>
        </is>
      </c>
    </row>
    <row r="36">
      <c r="A36" s="11">
        <v>5</v>
      </c>
      <c r="B36" s="7">
        <f>A36*vial_mg*1000/(100*dose_mcg)</f>
      </c>
    </row>
    <row r="37">
      <c r="A37" s="11">
        <v>10</v>
      </c>
      <c r="B37" s="7">
        <f>A37*vial_mg*1000/(100*dose_mcg)</f>
      </c>
    </row>
    <row r="38">
      <c r="A38" s="11">
        <v>20</v>
      </c>
      <c r="B38" s="7">
        <f>A38*vial_mg*1000/(100*dose_mcg)</f>
      </c>
    </row>
    <row r="39">
      <c r="A39" s="11">
        <v>25</v>
      </c>
      <c r="B39" s="7">
        <f>A39*vial_mg*1000/(100*dose_mcg)</f>
      </c>
    </row>
    <row r="40">
      <c r="A40" s="11">
        <v>50</v>
      </c>
      <c r="B40" s="7">
        <f>A40*vial_mg*1000/(100*dose_mcg)</f>
      </c>
    </row>
    <row r="42">
      <c r="A42" s="13" t="inlineStr">
        <is>
          <t xml:space="preserve">concentration = mg in vial / mL of water; 1 unit = 0.01 mL, so 1 unit = concentration x 10 mcg</t>
        </is>
      </c>
    </row>
    <row r="43">
      <c r="A43" s="13" t="inlineStr">
        <is>
          <t xml:space="preserve">units = dose / mcg per unit; doses per vial = vial mcg / dose</t>
        </is>
      </c>
    </row>
    <row r="44">
      <c r="A44" s="13" t="inlineStr">
        <is>
          <t xml:space="preserve">1 mg = 1,000 mcg; HGH: about 3 IU per mg</t>
        </is>
      </c>
    </row>
    <row r="46">
      <c r="A46" s="3" t="inlineStr">
        <is>
          <t xml:space="preserve">Source</t>
        </is>
      </c>
    </row>
    <row r="47">
      <c r="A47" s="4" t="inlineStr">
        <is>
          <t xml:space="preserve">Calculator</t>
        </is>
      </c>
      <c r="B47" s="0" t="inlineStr">
        <is>
          <t xml:space="preserve">Peptide Calculator</t>
        </is>
      </c>
    </row>
    <row r="48">
      <c r="A48" s="4" t="inlineStr">
        <is>
          <t xml:space="preserve">Link</t>
        </is>
      </c>
      <c r="B48" s="0" t="inlineStr">
        <is>
          <t xml:space="preserve">https://opencalculator.app/peptide-calculator</t>
        </is>
      </c>
    </row>
    <row r="49">
      <c r="A49" s="4" t="inlineStr">
        <is>
          <t xml:space="preserve">Exported</t>
        </is>
      </c>
      <c r="B49" s="14">
        <v>46279</v>
      </c>
    </row>
    <row r="50">
      <c r="A50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Peptide Calculator</dc:title>
  <dc:creator>opencalculator.app</dc:creator>
</cp:coreProperties>
</file>