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Calculator" sheetId="1" r:id="rId1"/>
  </sheets>
  <definedNames>
    <definedName name="starting">'Calculator'!$B$5</definedName>
    <definedName name="deposit">'Calculator'!$B$6</definedName>
    <definedName name="apy">'Calculator'!$B$7</definedName>
    <definedName name="years">'Calculator'!$B$8</definedName>
    <definedName name="extra_months">'Calculator'!$B$9</definedName>
    <definedName name="goal">'Calculator'!$B$10</definedName>
    <definedName name="total_months">'Calculator'!$B$13</definedName>
    <definedName name="mr">'Calculator'!$B$14</definedName>
    <definedName name="growth">'Calculator'!$B$15</definedName>
    <definedName name="final_balance">'Calculator'!$B$16</definedName>
    <definedName name="total_deposits">'Calculator'!$B$17</definedName>
    <definedName name="interest_earned">'Calculator'!$B$18</definedName>
    <definedName name="goal_deposit">'Calculator'!$B$19</definedName>
  </definedNames>
  <calcPr fullCalcOnLoad="1"/>
</workbook>
</file>

<file path=xl/styles.xml><?xml version="1.0" encoding="utf-8"?>
<styleSheet xmlns="http://schemas.openxmlformats.org/spreadsheetml/2006/main">
  <numFmts count="6">
    <numFmt numFmtId="164" formatCode="#,##0.00"/>
    <numFmt numFmtId="165" formatCode="#,##0"/>
    <numFmt numFmtId="166" formatCode="$#,##0.00"/>
    <numFmt numFmtId="167" formatCode="0.00%"/>
    <numFmt numFmtId="168" formatCode="yyyy-mm-dd"/>
    <numFmt numFmtId="169" formatCode="#,##0.####"/>
  </numFmts>
  <fonts count="5">
    <font>
      <sz val="11"/>
      <name val="Calibri"/>
    </font>
    <font>
      <b/>
      <sz val="11"/>
      <name val="Calibri"/>
    </font>
    <font>
      <b/>
      <sz val="15"/>
      <name val="Calibri"/>
    </font>
    <font>
      <i/>
      <sz val="10"/>
      <color rgb="FF6E6E73"/>
      <name val="Calibri"/>
    </font>
    <font>
      <sz val="10"/>
      <name val="Consolas"/>
    </font>
  </fonts>
  <fills count="5">
    <fill>
      <patternFill patternType="none"/>
    </fill>
    <fill>
      <patternFill patternType="gray125"/>
    </fill>
    <fill>
      <patternFill patternType="solid">
        <fgColor rgb="FFE8F1FF"/>
        <bgColor indexed="64"/>
      </patternFill>
    </fill>
    <fill>
      <patternFill patternType="solid">
        <fgColor rgb="FFF2F2F7"/>
        <bgColor indexed="64"/>
      </patternFill>
    </fill>
    <fill>
      <patternFill patternType="solid">
        <fgColor rgb="FFFFF6D6"/>
        <bgColor indexed="64"/>
      </patternFill>
    </fill>
  </fills>
  <borders count="2">
    <border>
      <left/>
      <right/>
      <top/>
      <bottom/>
      <diagonal/>
    </border>
    <border>
      <left style="thin">
        <color rgb="FFB8CDEB"/>
      </left>
      <right style="thin">
        <color rgb="FFB8CDEB"/>
      </right>
      <top style="thin">
        <color rgb="FFB8CDEB"/>
      </top>
      <bottom style="thin">
        <color rgb="FFB8CDEB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NumberFormat="1" applyFont="1" applyFill="1"/>
    <xf numFmtId="0" fontId="3" fillId="0" borderId="0" xfId="0" applyNumberFormat="1" applyFont="1" applyFill="1" applyAlignment="1">
      <alignment vertical="top"/>
    </xf>
    <xf numFmtId="0" fontId="1" fillId="3" borderId="0" xfId="0" applyNumberFormat="1" applyFont="1" applyFill="1"/>
    <xf numFmtId="0" fontId="0" fillId="0" borderId="0" xfId="0" applyNumberFormat="1" applyFont="1" applyFill="1"/>
    <xf numFmtId="166" fontId="0" fillId="2" borderId="1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5" fontId="0" fillId="2" borderId="1" xfId="0" applyNumberFormat="1" applyFont="1" applyFill="1" applyBorder="1" applyProtection="1">
      <protection locked="0"/>
    </xf>
    <xf numFmtId="165" fontId="0" fillId="0" borderId="0" xfId="0" applyNumberFormat="1" applyFont="1" applyFill="1"/>
    <xf numFmtId="167" fontId="0" fillId="0" borderId="0" xfId="0" applyNumberFormat="1" applyFont="1" applyFill="1"/>
    <xf numFmtId="169" fontId="0" fillId="0" borderId="0" xfId="0" applyNumberFormat="1" applyFont="1" applyFill="1"/>
    <xf numFmtId="0" fontId="1" fillId="4" borderId="0" xfId="0" applyNumberFormat="1" applyFont="1" applyFill="1"/>
    <xf numFmtId="166" fontId="1" fillId="4" borderId="0" xfId="0" applyNumberFormat="1" applyFont="1" applyFill="1"/>
    <xf numFmtId="166" fontId="0" fillId="0" borderId="0" xfId="0" applyNumberFormat="1" applyFont="1" applyFill="1"/>
    <xf numFmtId="0" fontId="4" fillId="0" borderId="0" xfId="0" applyNumberFormat="1" applyFont="1" applyFill="1" applyAlignment="1">
      <alignment vertical="top"/>
    </xf>
    <xf numFmtId="168" fontId="0" fillId="0" borderId="0" xfId="0" applyNumberFormat="1" applyFont="1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44" customWidth="1"/>
    <col min="2" max="2" width="14" customWidth="1"/>
    <col min="3" max="3" width="16" customWidth="1"/>
    <col min="4" max="4" width="16" customWidth="1"/>
    <col min="5" max="5" width="16" customWidth="1"/>
    <col min="6" max="6" width="16" customWidth="1"/>
  </cols>
  <sheetData>
    <row r="1">
      <c r="A1" s="1" t="inlineStr">
        <is>
          <t xml:space="preserve">Savings Calculator</t>
        </is>
      </c>
    </row>
    <row r="2">
      <c r="A2" s="2" t="inlineStr">
        <is>
          <t xml:space="preserve">Blue cells are inputs. The balance, the deposit needed for the goal, and the year-by-year table are live formulas.</t>
        </is>
      </c>
    </row>
    <row r="4">
      <c r="A4" s="3" t="inlineStr">
        <is>
          <t xml:space="preserve">Inputs</t>
        </is>
      </c>
    </row>
    <row r="5">
      <c r="A5" s="4" t="inlineStr">
        <is>
          <t xml:space="preserve">Starting balance</t>
        </is>
      </c>
      <c r="B5" s="5">
        <v>1000</v>
      </c>
    </row>
    <row r="6">
      <c r="A6" s="4" t="inlineStr">
        <is>
          <t xml:space="preserve">Monthly deposit</t>
        </is>
      </c>
      <c r="B6" s="5">
        <v>200</v>
      </c>
    </row>
    <row r="7">
      <c r="A7" s="4" t="inlineStr">
        <is>
          <t xml:space="preserve">APY (%)</t>
        </is>
      </c>
      <c r="B7" s="6">
        <v>4</v>
      </c>
    </row>
    <row r="8">
      <c r="A8" s="4" t="inlineStr">
        <is>
          <t xml:space="preserve">Years</t>
        </is>
      </c>
      <c r="B8" s="7">
        <v>10</v>
      </c>
    </row>
    <row r="9">
      <c r="A9" s="4" t="inlineStr">
        <is>
          <t xml:space="preserve">Extra months</t>
        </is>
      </c>
      <c r="B9" s="7">
        <v>0</v>
      </c>
    </row>
    <row r="10">
      <c r="A10" s="4" t="inlineStr">
        <is>
          <t xml:space="preserve">Savings goal (for the deposit needed)</t>
        </is>
      </c>
      <c r="B10" s="5">
        <v>50000</v>
      </c>
    </row>
    <row r="12">
      <c r="A12" s="3" t="inlineStr">
        <is>
          <t xml:space="preserve">Results</t>
        </is>
      </c>
    </row>
    <row r="13">
      <c r="A13" s="4" t="inlineStr">
        <is>
          <t xml:space="preserve">Total months</t>
        </is>
      </c>
      <c r="B13" s="8">
        <f>ROUND(years*12+extra_months,0)</f>
      </c>
    </row>
    <row r="14">
      <c r="A14" s="4" t="inlineStr">
        <is>
          <t xml:space="preserve">Monthly rate, (1 + APY)^(1/12) - 1</t>
        </is>
      </c>
      <c r="B14" s="9">
        <f>(1+apy/100)^(1/12)-1</f>
      </c>
    </row>
    <row r="15">
      <c r="A15" s="4" t="inlineStr">
        <is>
          <t xml:space="preserve">Growth factor over the term, (1 + i)^n</t>
        </is>
      </c>
      <c r="B15" s="10">
        <f>(1+mr)^total_months</f>
      </c>
    </row>
    <row r="16">
      <c r="A16" s="11" t="inlineStr">
        <is>
          <t xml:space="preserve">Final balance</t>
        </is>
      </c>
      <c r="B16" s="12">
        <f>IF(mr=0,starting+deposit*total_months,starting*growth+deposit*(growth-1)/mr)</f>
      </c>
    </row>
    <row r="17">
      <c r="A17" s="4" t="inlineStr">
        <is>
          <t xml:space="preserve">Total deposits</t>
        </is>
      </c>
      <c r="B17" s="13">
        <f>deposit*total_months</f>
      </c>
    </row>
    <row r="18">
      <c r="A18" s="11" t="inlineStr">
        <is>
          <t xml:space="preserve">Interest earned</t>
        </is>
      </c>
      <c r="B18" s="12">
        <f>final_balance-starting-total_deposits</f>
      </c>
    </row>
    <row r="19">
      <c r="A19" s="11" t="inlineStr">
        <is>
          <t xml:space="preserve">Monthly deposit needed to reach the goal</t>
        </is>
      </c>
      <c r="B19" s="12">
        <f>IF(goal-starting*growth&lt;=0,0,IF(mr=0,(goal-starting*growth)/total_months,(goal-starting*growth)*mr/(growth-1)))</f>
      </c>
    </row>
    <row r="21">
      <c r="A21" s="3" t="inlineStr">
        <is>
          <t xml:space="preserve">Year by year</t>
        </is>
      </c>
    </row>
    <row r="22">
      <c r="A22" s="3" t="inlineStr">
        <is>
          <t xml:space="preserve">Year</t>
        </is>
      </c>
      <c r="B22" s="3" t="inlineStr">
        <is>
          <t xml:space="preserve">Months</t>
        </is>
      </c>
      <c r="C22" s="3" t="inlineStr">
        <is>
          <t xml:space="preserve">Start balance</t>
        </is>
      </c>
      <c r="D22" s="3" t="inlineStr">
        <is>
          <t xml:space="preserve">Deposits</t>
        </is>
      </c>
      <c r="E22" s="3" t="inlineStr">
        <is>
          <t xml:space="preserve">Interest</t>
        </is>
      </c>
      <c r="F22" s="3" t="inlineStr">
        <is>
          <t xml:space="preserve">End balance</t>
        </is>
      </c>
    </row>
    <row r="23">
      <c r="A23" s="8">
        <v>1</v>
      </c>
      <c r="B23" s="8">
        <f>MIN(12,MAX(0,total_months-12*(A23-1)))</f>
      </c>
      <c r="C23" s="13">
        <f>starting</f>
      </c>
      <c r="D23" s="13">
        <f>deposit*B23</f>
      </c>
      <c r="E23" s="13">
        <f>F23-C23-D23</f>
      </c>
      <c r="F23" s="13">
        <f>IF(mr=0,C23+D23,C23*(1+mr)^B23+deposit*((1+mr)^B23-1)/mr)</f>
      </c>
    </row>
    <row r="24">
      <c r="A24" s="8">
        <v>2</v>
      </c>
      <c r="B24" s="8">
        <f>MIN(12,MAX(0,total_months-12*(A24-1)))</f>
      </c>
      <c r="C24" s="13">
        <f>F23</f>
      </c>
      <c r="D24" s="13">
        <f>deposit*B24</f>
      </c>
      <c r="E24" s="13">
        <f>F24-C24-D24</f>
      </c>
      <c r="F24" s="13">
        <f>IF(mr=0,C24+D24,C24*(1+mr)^B24+deposit*((1+mr)^B24-1)/mr)</f>
      </c>
    </row>
    <row r="25">
      <c r="A25" s="8">
        <v>3</v>
      </c>
      <c r="B25" s="8">
        <f>MIN(12,MAX(0,total_months-12*(A25-1)))</f>
      </c>
      <c r="C25" s="13">
        <f>F24</f>
      </c>
      <c r="D25" s="13">
        <f>deposit*B25</f>
      </c>
      <c r="E25" s="13">
        <f>F25-C25-D25</f>
      </c>
      <c r="F25" s="13">
        <f>IF(mr=0,C25+D25,C25*(1+mr)^B25+deposit*((1+mr)^B25-1)/mr)</f>
      </c>
    </row>
    <row r="26">
      <c r="A26" s="8">
        <v>4</v>
      </c>
      <c r="B26" s="8">
        <f>MIN(12,MAX(0,total_months-12*(A26-1)))</f>
      </c>
      <c r="C26" s="13">
        <f>F25</f>
      </c>
      <c r="D26" s="13">
        <f>deposit*B26</f>
      </c>
      <c r="E26" s="13">
        <f>F26-C26-D26</f>
      </c>
      <c r="F26" s="13">
        <f>IF(mr=0,C26+D26,C26*(1+mr)^B26+deposit*((1+mr)^B26-1)/mr)</f>
      </c>
    </row>
    <row r="27">
      <c r="A27" s="8">
        <v>5</v>
      </c>
      <c r="B27" s="8">
        <f>MIN(12,MAX(0,total_months-12*(A27-1)))</f>
      </c>
      <c r="C27" s="13">
        <f>F26</f>
      </c>
      <c r="D27" s="13">
        <f>deposit*B27</f>
      </c>
      <c r="E27" s="13">
        <f>F27-C27-D27</f>
      </c>
      <c r="F27" s="13">
        <f>IF(mr=0,C27+D27,C27*(1+mr)^B27+deposit*((1+mr)^B27-1)/mr)</f>
      </c>
    </row>
    <row r="28">
      <c r="A28" s="8">
        <v>6</v>
      </c>
      <c r="B28" s="8">
        <f>MIN(12,MAX(0,total_months-12*(A28-1)))</f>
      </c>
      <c r="C28" s="13">
        <f>F27</f>
      </c>
      <c r="D28" s="13">
        <f>deposit*B28</f>
      </c>
      <c r="E28" s="13">
        <f>F28-C28-D28</f>
      </c>
      <c r="F28" s="13">
        <f>IF(mr=0,C28+D28,C28*(1+mr)^B28+deposit*((1+mr)^B28-1)/mr)</f>
      </c>
    </row>
    <row r="29">
      <c r="A29" s="8">
        <v>7</v>
      </c>
      <c r="B29" s="8">
        <f>MIN(12,MAX(0,total_months-12*(A29-1)))</f>
      </c>
      <c r="C29" s="13">
        <f>F28</f>
      </c>
      <c r="D29" s="13">
        <f>deposit*B29</f>
      </c>
      <c r="E29" s="13">
        <f>F29-C29-D29</f>
      </c>
      <c r="F29" s="13">
        <f>IF(mr=0,C29+D29,C29*(1+mr)^B29+deposit*((1+mr)^B29-1)/mr)</f>
      </c>
    </row>
    <row r="30">
      <c r="A30" s="8">
        <v>8</v>
      </c>
      <c r="B30" s="8">
        <f>MIN(12,MAX(0,total_months-12*(A30-1)))</f>
      </c>
      <c r="C30" s="13">
        <f>F29</f>
      </c>
      <c r="D30" s="13">
        <f>deposit*B30</f>
      </c>
      <c r="E30" s="13">
        <f>F30-C30-D30</f>
      </c>
      <c r="F30" s="13">
        <f>IF(mr=0,C30+D30,C30*(1+mr)^B30+deposit*((1+mr)^B30-1)/mr)</f>
      </c>
    </row>
    <row r="31">
      <c r="A31" s="8">
        <v>9</v>
      </c>
      <c r="B31" s="8">
        <f>MIN(12,MAX(0,total_months-12*(A31-1)))</f>
      </c>
      <c r="C31" s="13">
        <f>F30</f>
      </c>
      <c r="D31" s="13">
        <f>deposit*B31</f>
      </c>
      <c r="E31" s="13">
        <f>F31-C31-D31</f>
      </c>
      <c r="F31" s="13">
        <f>IF(mr=0,C31+D31,C31*(1+mr)^B31+deposit*((1+mr)^B31-1)/mr)</f>
      </c>
    </row>
    <row r="32">
      <c r="A32" s="8">
        <v>10</v>
      </c>
      <c r="B32" s="8">
        <f>MIN(12,MAX(0,total_months-12*(A32-1)))</f>
      </c>
      <c r="C32" s="13">
        <f>F31</f>
      </c>
      <c r="D32" s="13">
        <f>deposit*B32</f>
      </c>
      <c r="E32" s="13">
        <f>F32-C32-D32</f>
      </c>
      <c r="F32" s="13">
        <f>IF(mr=0,C32+D32,C32*(1+mr)^B32+deposit*((1+mr)^B32-1)/mr)</f>
      </c>
    </row>
    <row r="33">
      <c r="A33" s="2" t="inlineStr">
        <is>
          <t xml:space="preserve">The table has 10 year rows; add rows by copying the last one if you extend the term.</t>
        </is>
      </c>
    </row>
    <row r="35">
      <c r="A35" s="3" t="inlineStr">
        <is>
          <t xml:space="preserve">How it works</t>
        </is>
      </c>
    </row>
    <row r="36">
      <c r="A36" s="14" t="inlineStr">
        <is>
          <t xml:space="preserve">i = (1 + APY)^(1/12) - 1, the monthly rate that compounds to the quoted APY</t>
        </is>
      </c>
    </row>
    <row r="37">
      <c r="A37" s="14" t="inlineStr">
        <is>
          <t xml:space="preserve">balance = P(1 + i)^n + PMT x ((1 + i)^n - 1) / i, deposits at the end of each month</t>
        </is>
      </c>
    </row>
    <row r="38">
      <c r="A38" s="14" t="inlineStr">
        <is>
          <t xml:space="preserve">deposit for a goal = (goal - P(1 + i)^n) x i / ((1 + i)^n - 1)</t>
        </is>
      </c>
    </row>
    <row r="40">
      <c r="A40" s="3" t="inlineStr">
        <is>
          <t xml:space="preserve">Source</t>
        </is>
      </c>
    </row>
    <row r="41">
      <c r="A41" s="4" t="inlineStr">
        <is>
          <t xml:space="preserve">Calculator</t>
        </is>
      </c>
      <c r="B41" s="0" t="inlineStr">
        <is>
          <t xml:space="preserve">Savings Calculator</t>
        </is>
      </c>
    </row>
    <row r="42">
      <c r="A42" s="4" t="inlineStr">
        <is>
          <t xml:space="preserve">Link</t>
        </is>
      </c>
      <c r="B42" s="0" t="inlineStr">
        <is>
          <t xml:space="preserve">https://opencalculator.app/savings-calculator</t>
        </is>
      </c>
    </row>
    <row r="43">
      <c r="A43" s="4" t="inlineStr">
        <is>
          <t xml:space="preserve">Exported</t>
        </is>
      </c>
      <c r="B43" s="15">
        <v>46279</v>
      </c>
    </row>
    <row r="44">
      <c r="A44" s="2" t="inlineStr">
        <is>
          <t xml:space="preserve">Open Calculator. Free calculators that show their work. Blue cells are inputs; everything else is a live formula.</t>
        </is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Savings Calculator</dc:title>
  <dc:creator>opencalculator.app</dc:creator>
</cp:coreProperties>
</file>