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fund" sheetId="1" r:id="rId1"/>
    <sheet name="Tables" sheetId="2" r:id="rId2"/>
  </sheets>
  <definedNames>
    <definedName name="income">'Refund'!$B$5</definedName>
    <definedName name="withheld">'Refund'!$B$6</definedName>
    <definedName name="status">'Refund'!$B$7</definedName>
    <definedName name="children">'Refund'!$B$8</definedName>
    <definedName name="other_deps">'Refund'!$B$9</definedName>
    <definedName name="pre_tax">'Refund'!$B$10</definedName>
    <definedName name="itemized">'Refund'!$B$11</definedName>
    <definedName name="std_ded">'Refund'!$B$14</definedName>
    <definedName name="deduction">'Refund'!$B$15</definedName>
    <definedName name="agi">'Refund'!$B$16</definedName>
    <definedName name="taxable">'Refund'!$B$17</definedName>
    <definedName name="tax_before">'Refund'!$B$18</definedName>
    <definedName name="credit_raw">'Refund'!$B$21</definedName>
    <definedName name="over">'Refund'!$B$22</definedName>
    <definedName name="credit_gross">'Refund'!$B$23</definedName>
    <definedName name="credit_nonref">'Refund'!$B$24</definedName>
    <definedName name="credit_ref">'Refund'!$B$25</definedName>
    <definedName name="tax_after">'Refund'!$B$28</definedName>
    <definedName name="balance">'Refund'!$B$29</definedName>
    <definedName name="FilingTable">'Tables'!$A$5:$C$8</definedName>
    <definedName name="credit_child">'Tables'!$B$10</definedName>
    <definedName name="credit_other">'Tables'!$B$11</definedName>
    <definedName name="credit_refundable_max">'Tables'!$B$12</definedName>
    <definedName name="earned_floor">'Tables'!$B$13</definedName>
    <definedName name="phase_per_1000">'Tables'!$B$14</definedName>
    <definedName name="Fed_single_L">'Tables'!$A$18:$A$24</definedName>
    <definedName name="Fed_single_S">'Tables'!$C$18:$C$24</definedName>
    <definedName name="Fed_married_L">'Tables'!$A$28:$A$34</definedName>
    <definedName name="Fed_married_S">'Tables'!$C$28:$C$34</definedName>
    <definedName name="Fed_separate_L">'Tables'!$A$38:$A$44</definedName>
    <definedName name="Fed_separate_S">'Tables'!$C$38:$C$44</definedName>
    <definedName name="Fed_head_L">'Tables'!$A$48:$A$54</definedName>
    <definedName name="Fed_head_S">'Tables'!$C$48:$C$54</definedName>
  </definedNames>
  <calcPr fullCalcOnLoad="1"/>
</workbook>
</file>

<file path=xl/styles.xml><?xml version="1.0" encoding="utf-8"?>
<styleSheet xmlns="http://schemas.openxmlformats.org/spreadsheetml/2006/main">
  <numFmts count="6">
    <numFmt numFmtId="164" formatCode="#,##0.00"/>
    <numFmt numFmtId="165" formatCode="#,##0"/>
    <numFmt numFmtId="166" formatCode="$#,##0.00"/>
    <numFmt numFmtId="167" formatCode="0.00%"/>
    <numFmt numFmtId="168" formatCode="yyyy-mm-dd"/>
    <numFmt numFmtId="169" formatCode="#,##0.####"/>
  </numFmts>
  <fonts count="5">
    <font>
      <sz val="11"/>
      <name val="Calibri"/>
    </font>
    <font>
      <b/>
      <sz val="11"/>
      <name val="Calibri"/>
    </font>
    <font>
      <b/>
      <sz val="15"/>
      <name val="Calibri"/>
    </font>
    <font>
      <i/>
      <sz val="10"/>
      <color rgb="FF6E6E73"/>
      <name val="Calibri"/>
    </font>
    <font>
      <sz val="10"/>
      <name val="Consolas"/>
    </font>
  </fonts>
  <fills count="5">
    <fill>
      <patternFill patternType="none"/>
    </fill>
    <fill>
      <patternFill patternType="gray125"/>
    </fill>
    <fill>
      <patternFill patternType="solid">
        <fgColor rgb="FFE8F1FF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FFF6D6"/>
        <bgColor indexed="64"/>
      </patternFill>
    </fill>
  </fills>
  <borders count="2">
    <border>
      <left/>
      <right/>
      <top/>
      <bottom/>
      <diagonal/>
    </border>
    <border>
      <left style="thin">
        <color rgb="FFB8CDEB"/>
      </left>
      <right style="thin">
        <color rgb="FFB8CDEB"/>
      </right>
      <top style="thin">
        <color rgb="FFB8CDEB"/>
      </top>
      <bottom style="thin">
        <color rgb="FFB8CD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Fill="1"/>
    <xf numFmtId="0" fontId="3" fillId="0" borderId="0" xfId="0" applyNumberFormat="1" applyFont="1" applyFill="1" applyAlignment="1">
      <alignment vertical="top"/>
    </xf>
    <xf numFmtId="0" fontId="1" fillId="3" borderId="0" xfId="0" applyNumberFormat="1" applyFont="1" applyFill="1"/>
    <xf numFmtId="0" fontId="0" fillId="0" borderId="0" xfId="0" applyNumberFormat="1" applyFont="1" applyFill="1"/>
    <xf numFmtId="166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5" fontId="0" fillId="2" borderId="1" xfId="0" applyNumberFormat="1" applyFont="1" applyFill="1" applyBorder="1" applyProtection="1">
      <protection locked="0"/>
    </xf>
    <xf numFmtId="166" fontId="0" fillId="0" borderId="0" xfId="0" applyNumberFormat="1" applyFont="1" applyFill="1"/>
    <xf numFmtId="0" fontId="1" fillId="4" borderId="0" xfId="0" applyNumberFormat="1" applyFont="1" applyFill="1"/>
    <xf numFmtId="166" fontId="1" fillId="4" borderId="0" xfId="0" applyNumberFormat="1" applyFont="1" applyFill="1"/>
    <xf numFmtId="167" fontId="0" fillId="0" borderId="0" xfId="0" applyNumberFormat="1" applyFont="1" applyFill="1"/>
    <xf numFmtId="0" fontId="4" fillId="0" borderId="0" xfId="0" applyNumberFormat="1" applyFont="1" applyFill="1" applyAlignment="1">
      <alignment vertical="top"/>
    </xf>
    <xf numFmtId="168" fontId="0" fillId="0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52" customWidth="1"/>
    <col min="2" max="2" width="18" customWidth="1"/>
  </cols>
  <sheetData>
    <row r="1">
      <c r="A1" s="1" t="inlineStr">
        <is>
          <t xml:space="preserve">Tax Refund Calculator</t>
        </is>
      </c>
    </row>
    <row r="2">
      <c r="A2" s="2" t="inlineStr">
        <is>
          <t xml:space="preserve">Blue cells are inputs; the Tables sheet holds the 2026 brackets and credit amounts. A positive balance is a refund, negative is tax owed.</t>
        </is>
      </c>
    </row>
    <row r="4">
      <c r="A4" s="3" t="inlineStr">
        <is>
          <t xml:space="preserve">Inputs</t>
        </is>
      </c>
    </row>
    <row r="5">
      <c r="A5" s="4" t="inlineStr">
        <is>
          <t xml:space="preserve">Gross income (wages)</t>
        </is>
      </c>
      <c r="B5" s="5">
        <v>60000</v>
      </c>
    </row>
    <row r="6">
      <c r="A6" s="4" t="inlineStr">
        <is>
          <t xml:space="preserve">Federal tax withheld plus estimated payments</t>
        </is>
      </c>
      <c r="B6" s="5">
        <v>6000</v>
      </c>
    </row>
    <row r="7">
      <c r="A7" s="4" t="inlineStr">
        <is>
          <t xml:space="preserve">Filing status (single, married, separate, head)</t>
        </is>
      </c>
      <c r="B7" s="6" t="inlineStr">
        <is>
          <t xml:space="preserve">single</t>
        </is>
      </c>
    </row>
    <row r="8">
      <c r="A8" s="4" t="inlineStr">
        <is>
          <t xml:space="preserve">Children under 17</t>
        </is>
      </c>
      <c r="B8" s="7">
        <v>0</v>
      </c>
    </row>
    <row r="9">
      <c r="A9" s="4" t="inlineStr">
        <is>
          <t xml:space="preserve">Other dependents</t>
        </is>
      </c>
      <c r="B9" s="7">
        <v>0</v>
      </c>
    </row>
    <row r="10">
      <c r="A10" s="4" t="inlineStr">
        <is>
          <t xml:space="preserve">Pre-tax adjustments (401k, IRA, HSA)</t>
        </is>
      </c>
      <c r="B10" s="5">
        <v>0</v>
      </c>
    </row>
    <row r="11">
      <c r="A11" s="4" t="inlineStr">
        <is>
          <t xml:space="preserve">Itemized deductions (0 to use the standard deduction)</t>
        </is>
      </c>
      <c r="B11" s="5">
        <v>0</v>
      </c>
    </row>
    <row r="13">
      <c r="A13" s="3" t="inlineStr">
        <is>
          <t xml:space="preserve">Tax</t>
        </is>
      </c>
    </row>
    <row r="14">
      <c r="A14" s="4" t="inlineStr">
        <is>
          <t xml:space="preserve">Standard deduction</t>
        </is>
      </c>
      <c r="B14" s="8">
        <f>VLOOKUP(status,FilingTable,2,FALSE)</f>
      </c>
    </row>
    <row r="15">
      <c r="A15" s="4" t="inlineStr">
        <is>
          <t xml:space="preserve">Deduction used</t>
        </is>
      </c>
      <c r="B15" s="8">
        <f>MAX(std_ded,itemized)</f>
      </c>
    </row>
    <row r="16">
      <c r="A16" s="4" t="inlineStr">
        <is>
          <t xml:space="preserve">Adjusted gross income</t>
        </is>
      </c>
      <c r="B16" s="8">
        <f>MAX(0,income-pre_tax)</f>
      </c>
    </row>
    <row r="17">
      <c r="A17" s="4" t="inlineStr">
        <is>
          <t xml:space="preserve">Taxable income</t>
        </is>
      </c>
      <c r="B17" s="8">
        <f>MAX(0,agi-deduction)</f>
      </c>
    </row>
    <row r="18">
      <c r="A18" s="4" t="inlineStr">
        <is>
          <t xml:space="preserve">Tax before credits</t>
        </is>
      </c>
      <c r="B18" s="8">
        <f>IF(status="single",SUMPRODUCT((taxable&gt;Fed_single_L)*(taxable-Fed_single_L)*Fed_single_S),IF(status="married",SUMPRODUCT((taxable&gt;Fed_married_L)*(taxable-Fed_married_L)*Fed_married_S),IF(status="separate",SUMPRODUCT((taxable&gt;Fed_separate_L)*(taxable-Fed_separate_L)*Fed_separate_S),SUMPRODUCT((taxable&gt;Fed_head_L)*(taxable-Fed_head_L)*Fed_head_S))))</f>
      </c>
    </row>
    <row r="20">
      <c r="A20" s="3" t="inlineStr">
        <is>
          <t xml:space="preserve">Child tax credit and credit for other dependents</t>
        </is>
      </c>
    </row>
    <row r="21">
      <c r="A21" s="4" t="inlineStr">
        <is>
          <t xml:space="preserve">Credit before phase-out</t>
        </is>
      </c>
      <c r="B21" s="8">
        <f>children*credit_child+other_deps*credit_other</f>
      </c>
    </row>
    <row r="22">
      <c r="A22" s="4" t="inlineStr">
        <is>
          <t xml:space="preserve">Income over the phase-out start</t>
        </is>
      </c>
      <c r="B22" s="8">
        <f>MAX(0,agi-VLOOKUP(status,FilingTable,3,FALSE))</f>
      </c>
    </row>
    <row r="23">
      <c r="A23" s="4" t="inlineStr">
        <is>
          <t xml:space="preserve">Credit after phase-out</t>
        </is>
      </c>
      <c r="B23" s="8">
        <f>MAX(0,credit_raw-CEILING(over/1000,1)*phase_per_1000)</f>
      </c>
    </row>
    <row r="24">
      <c r="A24" s="4" t="inlineStr">
        <is>
          <t xml:space="preserve">Nonrefundable part (limited to the tax)</t>
        </is>
      </c>
      <c r="B24" s="8">
        <f>MIN(credit_gross,tax_before)</f>
      </c>
    </row>
    <row r="25">
      <c r="A25" s="4" t="inlineStr">
        <is>
          <t xml:space="preserve">Refundable part (additional child tax credit)</t>
        </is>
      </c>
      <c r="B25" s="8">
        <f>MIN(credit_gross-credit_nonref,children*credit_child,children*credit_refundable_max,MAX(0,income-earned_floor)*0.15)</f>
      </c>
    </row>
    <row r="27">
      <c r="A27" s="3" t="inlineStr">
        <is>
          <t xml:space="preserve">Result</t>
        </is>
      </c>
    </row>
    <row r="28">
      <c r="A28" s="4" t="inlineStr">
        <is>
          <t xml:space="preserve">Tax after credits</t>
        </is>
      </c>
      <c r="B28" s="8">
        <f>MAX(0,tax_before-credit_nonref)</f>
      </c>
    </row>
    <row r="29">
      <c r="A29" s="9" t="inlineStr">
        <is>
          <t xml:space="preserve">Refund (positive) or amount owed (negative)</t>
        </is>
      </c>
      <c r="B29" s="10">
        <f>withheld+credit_ref-tax_after</f>
      </c>
    </row>
    <row r="30">
      <c r="A30" s="4" t="inlineStr">
        <is>
          <t xml:space="preserve">Effective rate (tax after credits / income)</t>
        </is>
      </c>
      <c r="B30" s="11">
        <f>IF(income=0,0,tax_after/income)</f>
      </c>
    </row>
    <row r="32">
      <c r="A32" s="12" t="inlineStr">
        <is>
          <t xml:space="preserve">balance = withheld + refundable credits - (tax before credits - nonrefundable credits)</t>
        </is>
      </c>
    </row>
    <row r="33">
      <c r="A33" s="12" t="inlineStr">
        <is>
          <t xml:space="preserve">the child credit phases out by the per-$1,000 amount for each $1,000 (or part) of AGI over the start</t>
        </is>
      </c>
    </row>
    <row r="34">
      <c r="A34" s="12" t="inlineStr">
        <is>
          <t xml:space="preserve">the refundable part is capped per child and by 15% of earned income over the floor</t>
        </is>
      </c>
    </row>
    <row r="36">
      <c r="A36" s="3" t="inlineStr">
        <is>
          <t xml:space="preserve">Source</t>
        </is>
      </c>
    </row>
    <row r="37">
      <c r="A37" s="4" t="inlineStr">
        <is>
          <t xml:space="preserve">Calculator</t>
        </is>
      </c>
      <c r="B37" s="0" t="inlineStr">
        <is>
          <t xml:space="preserve">Tax Refund Calculator</t>
        </is>
      </c>
    </row>
    <row r="38">
      <c r="A38" s="4" t="inlineStr">
        <is>
          <t xml:space="preserve">Link</t>
        </is>
      </c>
      <c r="B38" s="0" t="inlineStr">
        <is>
          <t xml:space="preserve">https://opencalculator.app/tax-refund-calculator</t>
        </is>
      </c>
    </row>
    <row r="39">
      <c r="A39" s="4" t="inlineStr">
        <is>
          <t xml:space="preserve">Exported</t>
        </is>
      </c>
      <c r="B39" s="13">
        <v>46302</v>
      </c>
    </row>
    <row r="40">
      <c r="A40" s="2" t="inlineStr">
        <is>
          <t xml:space="preserve">OpenCalculator. Free calculators that show their work. Blue cells are inputs; everything else is a live formula.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42" customWidth="1"/>
    <col min="2" max="2" width="20" customWidth="1"/>
    <col min="3" max="3" width="28" customWidth="1"/>
  </cols>
  <sheetData>
    <row r="1">
      <c r="A1" s="1" t="inlineStr">
        <is>
          <t xml:space="preserve">2026 federal tables</t>
        </is>
      </c>
    </row>
    <row r="2">
      <c r="A2" s="2" t="inlineStr">
        <is>
          <t xml:space="preserve">IRS Rev. Proc. 2025-32, verified 2026-09-14.</t>
        </is>
      </c>
    </row>
    <row r="4">
      <c r="A4" s="3" t="inlineStr">
        <is>
          <t xml:space="preserve">Status</t>
        </is>
      </c>
      <c r="B4" s="3" t="inlineStr">
        <is>
          <t xml:space="preserve">Standard deduction</t>
        </is>
      </c>
      <c r="C4" s="3" t="inlineStr">
        <is>
          <t xml:space="preserve">Child credit phase-out starts</t>
        </is>
      </c>
    </row>
    <row r="5">
      <c r="A5" s="0" t="inlineStr">
        <is>
          <t xml:space="preserve">single</t>
        </is>
      </c>
      <c r="B5" s="8">
        <v>16100</v>
      </c>
      <c r="C5" s="8">
        <v>200000</v>
      </c>
    </row>
    <row r="6">
      <c r="A6" s="0" t="inlineStr">
        <is>
          <t xml:space="preserve">married</t>
        </is>
      </c>
      <c r="B6" s="8">
        <v>32200</v>
      </c>
      <c r="C6" s="8">
        <v>400000</v>
      </c>
    </row>
    <row r="7">
      <c r="A7" s="0" t="inlineStr">
        <is>
          <t xml:space="preserve">separate</t>
        </is>
      </c>
      <c r="B7" s="8">
        <v>16100</v>
      </c>
      <c r="C7" s="8">
        <v>200000</v>
      </c>
    </row>
    <row r="8">
      <c r="A8" s="0" t="inlineStr">
        <is>
          <t xml:space="preserve">head</t>
        </is>
      </c>
      <c r="B8" s="8">
        <v>24150</v>
      </c>
      <c r="C8" s="8">
        <v>200000</v>
      </c>
    </row>
    <row r="10">
      <c r="A10" s="4" t="inlineStr">
        <is>
          <t xml:space="preserve">Credit per child under 17</t>
        </is>
      </c>
      <c r="B10" s="5">
        <v>2200</v>
      </c>
    </row>
    <row r="11">
      <c r="A11" s="4" t="inlineStr">
        <is>
          <t xml:space="preserve">Credit per other dependent</t>
        </is>
      </c>
      <c r="B11" s="5">
        <v>500</v>
      </c>
    </row>
    <row r="12">
      <c r="A12" s="4" t="inlineStr">
        <is>
          <t xml:space="preserve">Refundable maximum per child</t>
        </is>
      </c>
      <c r="B12" s="5">
        <v>1700</v>
      </c>
    </row>
    <row r="13">
      <c r="A13" s="4" t="inlineStr">
        <is>
          <t xml:space="preserve">Earned income floor for the refundable part</t>
        </is>
      </c>
      <c r="B13" s="5">
        <v>2500</v>
      </c>
    </row>
    <row r="14">
      <c r="A14" s="4" t="inlineStr">
        <is>
          <t xml:space="preserve">Phase-out per $1,000 over the start</t>
        </is>
      </c>
      <c r="B14" s="5">
        <v>50</v>
      </c>
    </row>
    <row r="16">
      <c r="A16" s="3" t="inlineStr">
        <is>
          <t xml:space="preserve">Brackets, single</t>
        </is>
      </c>
    </row>
    <row r="17">
      <c r="A17" s="3" t="inlineStr">
        <is>
          <t xml:space="preserve">Taxable income over</t>
        </is>
      </c>
      <c r="B17" s="3" t="inlineStr">
        <is>
          <t xml:space="preserve">Rate</t>
        </is>
      </c>
      <c r="C17" s="3" t="inlineStr">
        <is>
          <t xml:space="preserve">Rate step</t>
        </is>
      </c>
    </row>
    <row r="18">
      <c r="A18" s="8">
        <v>0</v>
      </c>
      <c r="B18" s="11">
        <v>0.1</v>
      </c>
      <c r="C18" s="11">
        <v>0.1</v>
      </c>
    </row>
    <row r="19">
      <c r="A19" s="8">
        <v>12400</v>
      </c>
      <c r="B19" s="11">
        <v>0.12</v>
      </c>
      <c r="C19" s="11">
        <v>0.01999999999999999</v>
      </c>
    </row>
    <row r="20">
      <c r="A20" s="8">
        <v>50400</v>
      </c>
      <c r="B20" s="11">
        <v>0.22</v>
      </c>
      <c r="C20" s="11">
        <v>0.1</v>
      </c>
    </row>
    <row r="21">
      <c r="A21" s="8">
        <v>105700</v>
      </c>
      <c r="B21" s="11">
        <v>0.24</v>
      </c>
      <c r="C21" s="11">
        <v>0.01999999999999999</v>
      </c>
    </row>
    <row r="22">
      <c r="A22" s="8">
        <v>201775</v>
      </c>
      <c r="B22" s="11">
        <v>0.32</v>
      </c>
      <c r="C22" s="11">
        <v>0.08000000000000002</v>
      </c>
    </row>
    <row r="23">
      <c r="A23" s="8">
        <v>256225</v>
      </c>
      <c r="B23" s="11">
        <v>0.35</v>
      </c>
      <c r="C23" s="11">
        <v>0.02999999999999997</v>
      </c>
    </row>
    <row r="24">
      <c r="A24" s="8">
        <v>640600</v>
      </c>
      <c r="B24" s="11">
        <v>0.37</v>
      </c>
      <c r="C24" s="11">
        <v>0.020000000000000018</v>
      </c>
    </row>
    <row r="26">
      <c r="A26" s="3" t="inlineStr">
        <is>
          <t xml:space="preserve">Brackets, married</t>
        </is>
      </c>
    </row>
    <row r="27">
      <c r="A27" s="3" t="inlineStr">
        <is>
          <t xml:space="preserve">Taxable income over</t>
        </is>
      </c>
      <c r="B27" s="3" t="inlineStr">
        <is>
          <t xml:space="preserve">Rate</t>
        </is>
      </c>
      <c r="C27" s="3" t="inlineStr">
        <is>
          <t xml:space="preserve">Rate step</t>
        </is>
      </c>
    </row>
    <row r="28">
      <c r="A28" s="8">
        <v>0</v>
      </c>
      <c r="B28" s="11">
        <v>0.1</v>
      </c>
      <c r="C28" s="11">
        <v>0.1</v>
      </c>
    </row>
    <row r="29">
      <c r="A29" s="8">
        <v>24800</v>
      </c>
      <c r="B29" s="11">
        <v>0.12</v>
      </c>
      <c r="C29" s="11">
        <v>0.01999999999999999</v>
      </c>
    </row>
    <row r="30">
      <c r="A30" s="8">
        <v>100800</v>
      </c>
      <c r="B30" s="11">
        <v>0.22</v>
      </c>
      <c r="C30" s="11">
        <v>0.1</v>
      </c>
    </row>
    <row r="31">
      <c r="A31" s="8">
        <v>211400</v>
      </c>
      <c r="B31" s="11">
        <v>0.24</v>
      </c>
      <c r="C31" s="11">
        <v>0.01999999999999999</v>
      </c>
    </row>
    <row r="32">
      <c r="A32" s="8">
        <v>403550</v>
      </c>
      <c r="B32" s="11">
        <v>0.32</v>
      </c>
      <c r="C32" s="11">
        <v>0.08000000000000002</v>
      </c>
    </row>
    <row r="33">
      <c r="A33" s="8">
        <v>512450</v>
      </c>
      <c r="B33" s="11">
        <v>0.35</v>
      </c>
      <c r="C33" s="11">
        <v>0.02999999999999997</v>
      </c>
    </row>
    <row r="34">
      <c r="A34" s="8">
        <v>768700</v>
      </c>
      <c r="B34" s="11">
        <v>0.37</v>
      </c>
      <c r="C34" s="11">
        <v>0.020000000000000018</v>
      </c>
    </row>
    <row r="36">
      <c r="A36" s="3" t="inlineStr">
        <is>
          <t xml:space="preserve">Brackets, separate</t>
        </is>
      </c>
    </row>
    <row r="37">
      <c r="A37" s="3" t="inlineStr">
        <is>
          <t xml:space="preserve">Taxable income over</t>
        </is>
      </c>
      <c r="B37" s="3" t="inlineStr">
        <is>
          <t xml:space="preserve">Rate</t>
        </is>
      </c>
      <c r="C37" s="3" t="inlineStr">
        <is>
          <t xml:space="preserve">Rate step</t>
        </is>
      </c>
    </row>
    <row r="38">
      <c r="A38" s="8">
        <v>0</v>
      </c>
      <c r="B38" s="11">
        <v>0.1</v>
      </c>
      <c r="C38" s="11">
        <v>0.1</v>
      </c>
    </row>
    <row r="39">
      <c r="A39" s="8">
        <v>12400</v>
      </c>
      <c r="B39" s="11">
        <v>0.12</v>
      </c>
      <c r="C39" s="11">
        <v>0.01999999999999999</v>
      </c>
    </row>
    <row r="40">
      <c r="A40" s="8">
        <v>50400</v>
      </c>
      <c r="B40" s="11">
        <v>0.22</v>
      </c>
      <c r="C40" s="11">
        <v>0.1</v>
      </c>
    </row>
    <row r="41">
      <c r="A41" s="8">
        <v>105700</v>
      </c>
      <c r="B41" s="11">
        <v>0.24</v>
      </c>
      <c r="C41" s="11">
        <v>0.01999999999999999</v>
      </c>
    </row>
    <row r="42">
      <c r="A42" s="8">
        <v>201775</v>
      </c>
      <c r="B42" s="11">
        <v>0.32</v>
      </c>
      <c r="C42" s="11">
        <v>0.08000000000000002</v>
      </c>
    </row>
    <row r="43">
      <c r="A43" s="8">
        <v>256225</v>
      </c>
      <c r="B43" s="11">
        <v>0.35</v>
      </c>
      <c r="C43" s="11">
        <v>0.02999999999999997</v>
      </c>
    </row>
    <row r="44">
      <c r="A44" s="8">
        <v>384350</v>
      </c>
      <c r="B44" s="11">
        <v>0.37</v>
      </c>
      <c r="C44" s="11">
        <v>0.020000000000000018</v>
      </c>
    </row>
    <row r="46">
      <c r="A46" s="3" t="inlineStr">
        <is>
          <t xml:space="preserve">Brackets, head</t>
        </is>
      </c>
    </row>
    <row r="47">
      <c r="A47" s="3" t="inlineStr">
        <is>
          <t xml:space="preserve">Taxable income over</t>
        </is>
      </c>
      <c r="B47" s="3" t="inlineStr">
        <is>
          <t xml:space="preserve">Rate</t>
        </is>
      </c>
      <c r="C47" s="3" t="inlineStr">
        <is>
          <t xml:space="preserve">Rate step</t>
        </is>
      </c>
    </row>
    <row r="48">
      <c r="A48" s="8">
        <v>0</v>
      </c>
      <c r="B48" s="11">
        <v>0.1</v>
      </c>
      <c r="C48" s="11">
        <v>0.1</v>
      </c>
    </row>
    <row r="49">
      <c r="A49" s="8">
        <v>17700</v>
      </c>
      <c r="B49" s="11">
        <v>0.12</v>
      </c>
      <c r="C49" s="11">
        <v>0.01999999999999999</v>
      </c>
    </row>
    <row r="50">
      <c r="A50" s="8">
        <v>67450</v>
      </c>
      <c r="B50" s="11">
        <v>0.22</v>
      </c>
      <c r="C50" s="11">
        <v>0.1</v>
      </c>
    </row>
    <row r="51">
      <c r="A51" s="8">
        <v>105700</v>
      </c>
      <c r="B51" s="11">
        <v>0.24</v>
      </c>
      <c r="C51" s="11">
        <v>0.01999999999999999</v>
      </c>
    </row>
    <row r="52">
      <c r="A52" s="8">
        <v>201750</v>
      </c>
      <c r="B52" s="11">
        <v>0.32</v>
      </c>
      <c r="C52" s="11">
        <v>0.08000000000000002</v>
      </c>
    </row>
    <row r="53">
      <c r="A53" s="8">
        <v>256200</v>
      </c>
      <c r="B53" s="11">
        <v>0.35</v>
      </c>
      <c r="C53" s="11">
        <v>0.02999999999999997</v>
      </c>
    </row>
    <row r="54">
      <c r="A54" s="8">
        <v>640600</v>
      </c>
      <c r="B54" s="11">
        <v>0.37</v>
      </c>
      <c r="C54" s="11">
        <v>0.020000000000000018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Tax Refund Calculator</dc:title>
  <dc:creator>opencalculator.app</dc:creator>
</cp:coreProperties>
</file>